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W\Docu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Q42" i="1" l="1"/>
  <c r="M42" i="1"/>
  <c r="L42" i="1"/>
  <c r="K42" i="1"/>
  <c r="J42" i="1"/>
  <c r="I42" i="1"/>
  <c r="H42" i="1"/>
  <c r="N26" i="1"/>
  <c r="N42" i="1" s="1"/>
  <c r="R21" i="1"/>
  <c r="P21" i="1"/>
  <c r="P42" i="1" s="1"/>
  <c r="R15" i="1"/>
  <c r="Q15" i="1"/>
  <c r="P15" i="1"/>
  <c r="N15" i="1"/>
  <c r="M15" i="1"/>
  <c r="L15" i="1"/>
  <c r="K15" i="1"/>
  <c r="K44" i="1" s="1"/>
  <c r="J15" i="1"/>
  <c r="J44" i="1" s="1"/>
  <c r="I15" i="1"/>
  <c r="H15" i="1"/>
  <c r="I44" i="1" l="1"/>
  <c r="N44" i="1"/>
  <c r="M44" i="1"/>
  <c r="H44" i="1"/>
  <c r="L44" i="1"/>
  <c r="R19" i="1"/>
  <c r="R42" i="1" s="1"/>
  <c r="R44" i="1" s="1"/>
  <c r="P44" i="1"/>
  <c r="Q44" i="1"/>
</calcChain>
</file>

<file path=xl/sharedStrings.xml><?xml version="1.0" encoding="utf-8"?>
<sst xmlns="http://schemas.openxmlformats.org/spreadsheetml/2006/main" count="77" uniqueCount="71">
  <si>
    <t>THE METHODIST CHURCH</t>
  </si>
  <si>
    <t>St Albans and Welwyn Circuit</t>
  </si>
  <si>
    <t>General Fund</t>
  </si>
  <si>
    <t xml:space="preserve">Income and Expenditure Accounts     </t>
  </si>
  <si>
    <t xml:space="preserve">Actual </t>
  </si>
  <si>
    <t>Actual</t>
  </si>
  <si>
    <t>Budget</t>
  </si>
  <si>
    <t>Forecast</t>
  </si>
  <si>
    <t>2008/9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</si>
  <si>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</si>
  <si>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</si>
  <si>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</si>
  <si>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</si>
  <si>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</si>
  <si>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</si>
  <si>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</si>
  <si>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</si>
  <si>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INCOME</t>
  </si>
  <si>
    <t>Interest on bank accounts</t>
  </si>
  <si>
    <t>Legacies</t>
  </si>
  <si>
    <t>Director - St Albans Cent Chr Studies</t>
  </si>
  <si>
    <t>Barnet Circuit Surplus</t>
  </si>
  <si>
    <t>Church Contributions</t>
  </si>
  <si>
    <t>Rent Sarah Lowe</t>
  </si>
  <si>
    <t>TOTAL</t>
  </si>
  <si>
    <t>EXPENDITURE</t>
  </si>
  <si>
    <t>General</t>
  </si>
  <si>
    <t>Ministerial Costs</t>
  </si>
  <si>
    <t>Travel</t>
  </si>
  <si>
    <t>Manses CT, Rates &amp; Insurance</t>
  </si>
  <si>
    <t>District/ Mission &amp; Service Fund</t>
  </si>
  <si>
    <t>Donations</t>
  </si>
  <si>
    <t>MWIB and Circuit trip</t>
  </si>
  <si>
    <t>Administration - Post/ Stationery/ Print</t>
  </si>
  <si>
    <t>Administration - Telephones</t>
  </si>
  <si>
    <t>Admin  /Circuit Office</t>
  </si>
  <si>
    <t xml:space="preserve">Circuit Office Expense </t>
  </si>
  <si>
    <t>Rent and incidentals</t>
  </si>
  <si>
    <t>Audit Fee</t>
  </si>
  <si>
    <t>Bank Charges</t>
  </si>
  <si>
    <t>Youth</t>
  </si>
  <si>
    <t>Preaching Fees</t>
  </si>
  <si>
    <t>Staff Development and IST</t>
  </si>
  <si>
    <t>Manse Maintenance - Ongoing</t>
  </si>
  <si>
    <t>Manse Maintenance - Cubitts / Baker Street</t>
  </si>
  <si>
    <t>Manse Maintenance - Gainsborough / Circuit Office</t>
  </si>
  <si>
    <t>Quinquennials</t>
  </si>
  <si>
    <t>Interest on Chipmunk Chase Purchase</t>
  </si>
  <si>
    <t xml:space="preserve">Equipment </t>
  </si>
  <si>
    <t>Grant - P.Hudson&amp; Churches</t>
  </si>
  <si>
    <t>Net Dehavilland Contribution</t>
  </si>
  <si>
    <t>sub total</t>
  </si>
  <si>
    <t>SURPLUS / DEFICIT FOR THE YEAR</t>
  </si>
  <si>
    <t>FINANCED FROM RESERVE</t>
  </si>
  <si>
    <t>DIFF IN INCOME AND EXP</t>
  </si>
  <si>
    <t>SHENLEY GRANT</t>
  </si>
  <si>
    <t>SHENLEY LOAN</t>
  </si>
  <si>
    <t>HATFIELD COUNSELLORS</t>
  </si>
  <si>
    <t xml:space="preserve">YOUTH PROJECT </t>
  </si>
  <si>
    <t>MALBOROUGH PTOJECT</t>
  </si>
  <si>
    <t>Fee for  coach hire and cost of 3Generate for 1 Adult</t>
  </si>
  <si>
    <t xml:space="preserve">Revised Budget </t>
  </si>
  <si>
    <t>Expected to increase, as we are likley to  use supenumeries</t>
  </si>
  <si>
    <t xml:space="preserve"> </t>
  </si>
  <si>
    <t>Revised upwards in line with previous allocation to Reserves</t>
  </si>
  <si>
    <t>Interest income on the low</t>
  </si>
  <si>
    <t>Required income to finance the circuit activites in the forthcoming year</t>
  </si>
  <si>
    <t>Increase of 1.4%  on current pay for the 5 presbyters +SA for 6 months and 4 presbyters +SA for remaining 6 months</t>
  </si>
  <si>
    <t xml:space="preserve">Travel rates have been  maintained the same to capture downward trend of fuel prices + down to 4 presbyters in last 6 months </t>
  </si>
  <si>
    <t>Allocated increase in district assessment . The reduction in loss of membership from the Vineyard has not kicked in</t>
  </si>
  <si>
    <t>Comprises salary for Adminstrator and Circuit specific expenses . I would at some stage separate the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</si>
</sst>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;[Red]\-#,##0\ 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color theme="5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4" fontId="4" fillId="0" borderId="0" xfId="0" applyNumberFormat="1" applyFont="1" applyBorder="1"/>
    <xf numFmtId="3" fontId="0" fillId="0" borderId="0" xfId="0" applyNumberFormat="1" applyBorder="1"/>
    <xf numFmtId="3" fontId="0" fillId="0" borderId="1" xfId="0" applyNumberFormat="1" applyBorder="1"/>
    <xf numFmtId="0" fontId="0" fillId="0" borderId="0" xfId="0" applyBorder="1"/>
    <xf numFmtId="164" fontId="5" fillId="0" borderId="0" xfId="0" applyNumberFormat="1" applyFont="1" applyAlignment="1">
      <alignment horizontal="right"/>
    </xf>
    <xf numFmtId="165" fontId="1" fillId="0" borderId="0" xfId="1" applyNumberFormat="1" applyFont="1"/>
    <xf numFmtId="3" fontId="6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8" fillId="0" borderId="1" xfId="0" applyNumberFormat="1" applyFont="1" applyBorder="1"/>
    <xf numFmtId="3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Border="1"/>
    <xf numFmtId="164" fontId="2" fillId="0" borderId="0" xfId="0" applyNumberFormat="1" applyFont="1" applyBorder="1"/>
    <xf numFmtId="0" fontId="11" fillId="0" borderId="0" xfId="0" applyFont="1"/>
    <xf numFmtId="0" fontId="0" fillId="0" borderId="0" xfId="0" applyFont="1"/>
    <xf numFmtId="0" fontId="2" fillId="0" borderId="0" xfId="0" applyFont="1" applyBorder="1"/>
    <xf numFmtId="165" fontId="1" fillId="0" borderId="0" xfId="1" applyNumberFormat="1" applyFont="1" applyBorder="1"/>
    <xf numFmtId="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INetCache/Content.Outlook/KLV3P4YU/Copy%20of%202016-17%20budget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ours2/Desktop/albanet/2015-16%20budget%20summary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2"/>
      <sheetName val="Sheet2"/>
    </sheetNames>
    <sheetDataSet>
      <sheetData sheetId="0" refreshError="1"/>
      <sheetData sheetId="1">
        <row r="21">
          <cell r="J21">
            <v>143989.538</v>
          </cell>
        </row>
        <row r="37">
          <cell r="N37">
            <v>23297.469999999998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INGS"/>
      <sheetName val="CHURCH CONTRIBUTIONS"/>
      <sheetName val="Sheet1"/>
      <sheetName val="2"/>
    </sheetNames>
    <sheetDataSet>
      <sheetData sheetId="0" refreshError="1">
        <row r="20">
          <cell r="Q20">
            <v>19531.86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workbookViewId="0">
      <selection activeCell="S28" sqref="S28"/>
    </sheetView>
  </sheetViews>
  <sheetFormatPr defaultRowHeight="15" x14ac:dyDescent="0.25"/>
  <sheetData>
    <row r="1" spans="1:21" x14ac:dyDescent="0.25">
      <c r="A1" s="1" t="s">
        <v>0</v>
      </c>
      <c r="G1" s="2"/>
    </row>
    <row r="2" spans="1:21" x14ac:dyDescent="0.25">
      <c r="A2" s="1" t="s">
        <v>1</v>
      </c>
      <c r="G2" s="2"/>
    </row>
    <row r="3" spans="1:21" x14ac:dyDescent="0.25">
      <c r="A3" s="1" t="s">
        <v>2</v>
      </c>
      <c r="G3" s="2"/>
      <c r="Q3" s="3"/>
    </row>
    <row r="4" spans="1:21" x14ac:dyDescent="0.25">
      <c r="A4" s="1" t="s">
        <v>3</v>
      </c>
      <c r="G4" s="2"/>
    </row>
    <row r="5" spans="1:21" x14ac:dyDescent="0.25">
      <c r="A5" s="1"/>
      <c r="G5" s="1"/>
      <c r="H5" s="1" t="s">
        <v>4</v>
      </c>
      <c r="I5" s="1" t="s">
        <v>5</v>
      </c>
      <c r="J5" s="1" t="s">
        <v>5</v>
      </c>
      <c r="K5" s="1" t="s">
        <v>5</v>
      </c>
      <c r="L5" s="1" t="s">
        <v>4</v>
      </c>
      <c r="M5" s="1" t="s">
        <v>4</v>
      </c>
      <c r="N5" s="1" t="s">
        <v>5</v>
      </c>
      <c r="O5" s="1"/>
      <c r="P5" s="1" t="s">
        <v>6</v>
      </c>
      <c r="Q5" s="1" t="s">
        <v>7</v>
      </c>
      <c r="R5" s="1" t="s">
        <v>61</v>
      </c>
    </row>
    <row r="6" spans="1:21" x14ac:dyDescent="0.25">
      <c r="G6" s="1"/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/>
      <c r="P6" s="1" t="s">
        <v>15</v>
      </c>
      <c r="Q6" s="1" t="s">
        <v>15</v>
      </c>
      <c r="R6" s="1" t="s">
        <v>16</v>
      </c>
    </row>
    <row r="8" spans="1:21" x14ac:dyDescent="0.25">
      <c r="A8" s="1" t="s">
        <v>17</v>
      </c>
    </row>
    <row r="9" spans="1:21" x14ac:dyDescent="0.25">
      <c r="B9" t="s">
        <v>18</v>
      </c>
      <c r="G9" s="4"/>
      <c r="H9" s="4">
        <v>1888</v>
      </c>
      <c r="I9" s="4">
        <v>932</v>
      </c>
      <c r="J9" s="5">
        <v>1104.3599999999999</v>
      </c>
      <c r="K9" s="6">
        <v>1105.99</v>
      </c>
      <c r="L9" s="5">
        <v>1131.3500000000001</v>
      </c>
      <c r="M9" s="4">
        <v>867</v>
      </c>
      <c r="N9" s="4">
        <v>378.36</v>
      </c>
      <c r="O9" s="4"/>
      <c r="P9" s="4">
        <v>1200</v>
      </c>
      <c r="Q9" s="4">
        <v>500</v>
      </c>
      <c r="R9" s="4">
        <v>500</v>
      </c>
      <c r="U9" t="s">
        <v>65</v>
      </c>
    </row>
    <row r="10" spans="1:21" x14ac:dyDescent="0.25">
      <c r="B10" t="s">
        <v>19</v>
      </c>
      <c r="G10" s="4"/>
      <c r="H10" s="4"/>
      <c r="I10" s="4"/>
      <c r="J10" s="5"/>
      <c r="K10" s="6"/>
      <c r="L10" s="5"/>
      <c r="M10" s="4"/>
      <c r="N10" s="4"/>
      <c r="O10" s="4"/>
      <c r="P10" s="4"/>
      <c r="Q10" s="4">
        <v>500</v>
      </c>
      <c r="R10" s="4"/>
    </row>
    <row r="11" spans="1:21" x14ac:dyDescent="0.25">
      <c r="B11" t="s">
        <v>20</v>
      </c>
      <c r="G11" s="4"/>
      <c r="H11" s="4">
        <v>3627</v>
      </c>
      <c r="I11" s="4">
        <v>3738</v>
      </c>
      <c r="J11" s="5">
        <v>3837</v>
      </c>
      <c r="K11" s="6">
        <v>3971</v>
      </c>
      <c r="L11" s="5">
        <v>4094</v>
      </c>
      <c r="M11" s="4"/>
      <c r="N11" s="4"/>
      <c r="O11" s="4"/>
      <c r="P11" s="4"/>
    </row>
    <row r="12" spans="1:21" x14ac:dyDescent="0.25">
      <c r="B12" t="s">
        <v>21</v>
      </c>
      <c r="G12" s="4"/>
      <c r="H12" s="4">
        <v>3616</v>
      </c>
      <c r="I12" s="4">
        <v>0</v>
      </c>
      <c r="K12" s="6"/>
    </row>
    <row r="13" spans="1:21" x14ac:dyDescent="0.25">
      <c r="B13" t="s">
        <v>22</v>
      </c>
      <c r="G13" s="4"/>
      <c r="H13" s="4">
        <v>226868</v>
      </c>
      <c r="I13" s="4">
        <v>225473</v>
      </c>
      <c r="J13" s="5">
        <v>231956.04000000004</v>
      </c>
      <c r="K13" s="7">
        <v>239343</v>
      </c>
      <c r="L13" s="5">
        <v>239013.25</v>
      </c>
      <c r="M13" s="4">
        <v>252938</v>
      </c>
      <c r="N13" s="4">
        <v>265993</v>
      </c>
      <c r="O13" s="4"/>
      <c r="P13" s="4">
        <v>270691</v>
      </c>
      <c r="Q13" s="4">
        <v>268265</v>
      </c>
      <c r="R13" s="4">
        <v>280000</v>
      </c>
      <c r="U13" t="s">
        <v>66</v>
      </c>
    </row>
    <row r="14" spans="1:21" x14ac:dyDescent="0.25">
      <c r="B14" t="s">
        <v>23</v>
      </c>
      <c r="G14" s="4"/>
      <c r="H14" s="4"/>
      <c r="I14" s="4"/>
      <c r="J14" s="4"/>
    </row>
    <row r="15" spans="1:21" x14ac:dyDescent="0.25">
      <c r="A15" s="1" t="s">
        <v>24</v>
      </c>
      <c r="G15" s="8"/>
      <c r="H15" s="9">
        <f t="shared" ref="H15:N15" si="0">SUM(H9:H14)</f>
        <v>235999</v>
      </c>
      <c r="I15" s="9">
        <f t="shared" si="0"/>
        <v>230143</v>
      </c>
      <c r="J15" s="9">
        <f t="shared" si="0"/>
        <v>236897.40000000002</v>
      </c>
      <c r="K15" s="9">
        <f t="shared" si="0"/>
        <v>244419.99</v>
      </c>
      <c r="L15" s="9">
        <f t="shared" si="0"/>
        <v>244238.6</v>
      </c>
      <c r="M15" s="9">
        <f t="shared" si="0"/>
        <v>253805</v>
      </c>
      <c r="N15" s="9">
        <f t="shared" si="0"/>
        <v>266371.36</v>
      </c>
      <c r="O15" s="9"/>
      <c r="P15" s="9">
        <f>SUM(P9:P14)</f>
        <v>271891</v>
      </c>
      <c r="Q15" s="9">
        <f>SUM(Q9:Q14)</f>
        <v>269265</v>
      </c>
      <c r="R15" s="9">
        <f>SUM(R9:R14)</f>
        <v>280500</v>
      </c>
      <c r="T15" s="10"/>
    </row>
    <row r="16" spans="1:21" x14ac:dyDescent="0.25">
      <c r="G16" s="4"/>
      <c r="H16" s="4"/>
      <c r="I16" s="4"/>
      <c r="J16" s="4"/>
    </row>
    <row r="17" spans="1:21" x14ac:dyDescent="0.25">
      <c r="A17" s="1" t="s">
        <v>25</v>
      </c>
      <c r="G17" s="4"/>
      <c r="H17" s="4"/>
      <c r="I17" s="4"/>
      <c r="J17" s="4"/>
    </row>
    <row r="18" spans="1:21" x14ac:dyDescent="0.25">
      <c r="B18" s="1" t="s">
        <v>26</v>
      </c>
      <c r="G18" s="4"/>
      <c r="H18" s="4"/>
      <c r="I18" s="4"/>
      <c r="J18" s="4"/>
    </row>
    <row r="19" spans="1:21" x14ac:dyDescent="0.25">
      <c r="B19" t="s">
        <v>27</v>
      </c>
      <c r="G19" s="4"/>
      <c r="H19" s="4">
        <v>143185</v>
      </c>
      <c r="I19" s="4">
        <v>144561</v>
      </c>
      <c r="J19" s="11">
        <v>145424</v>
      </c>
      <c r="K19" s="12">
        <v>150193</v>
      </c>
      <c r="L19" s="12">
        <v>157714</v>
      </c>
      <c r="M19" s="4">
        <v>141062</v>
      </c>
      <c r="N19" s="4">
        <v>155621</v>
      </c>
      <c r="O19" s="4"/>
      <c r="P19" s="4">
        <v>157462</v>
      </c>
      <c r="Q19" s="4">
        <v>157462</v>
      </c>
      <c r="R19" s="25">
        <f>[1]Sheet1!J21</f>
        <v>143989.538</v>
      </c>
      <c r="U19" t="s">
        <v>67</v>
      </c>
    </row>
    <row r="20" spans="1:21" x14ac:dyDescent="0.25">
      <c r="B20" t="s">
        <v>28</v>
      </c>
      <c r="G20" s="4"/>
      <c r="H20" s="4">
        <v>6331</v>
      </c>
      <c r="I20" s="4">
        <v>8389</v>
      </c>
      <c r="J20" s="4">
        <v>7605.7099999999991</v>
      </c>
      <c r="K20" s="12">
        <v>7470</v>
      </c>
      <c r="L20" s="12">
        <v>8259</v>
      </c>
      <c r="M20" s="4">
        <v>7462</v>
      </c>
      <c r="N20" s="4">
        <v>8958</v>
      </c>
      <c r="O20" s="4"/>
      <c r="P20" s="4">
        <v>8500</v>
      </c>
      <c r="Q20" s="4">
        <v>8500</v>
      </c>
      <c r="R20" s="25">
        <v>8500</v>
      </c>
      <c r="U20" t="s">
        <v>68</v>
      </c>
    </row>
    <row r="21" spans="1:21" x14ac:dyDescent="0.25">
      <c r="B21" t="s">
        <v>29</v>
      </c>
      <c r="G21" s="4"/>
      <c r="H21" s="4">
        <v>19625</v>
      </c>
      <c r="I21" s="4">
        <v>19382</v>
      </c>
      <c r="J21" s="4">
        <v>18063.109999999986</v>
      </c>
      <c r="K21" s="12">
        <v>18645</v>
      </c>
      <c r="L21" s="12">
        <v>18987</v>
      </c>
      <c r="M21" s="4">
        <v>19229</v>
      </c>
      <c r="N21" s="4">
        <v>18759</v>
      </c>
      <c r="O21" s="4"/>
      <c r="P21" s="4">
        <f>[2]SUMMARY!$Q$20</f>
        <v>19531.86</v>
      </c>
      <c r="Q21" s="13">
        <v>22259</v>
      </c>
      <c r="R21" s="4">
        <f>[1]Sheet1!N37</f>
        <v>23297.469999999998</v>
      </c>
    </row>
    <row r="22" spans="1:21" x14ac:dyDescent="0.25">
      <c r="B22" t="s">
        <v>30</v>
      </c>
      <c r="G22" s="4"/>
      <c r="H22" s="4">
        <v>47194</v>
      </c>
      <c r="I22" s="4">
        <v>43427</v>
      </c>
      <c r="J22" s="4">
        <v>43941</v>
      </c>
      <c r="K22" s="12">
        <v>42209</v>
      </c>
      <c r="L22" s="12">
        <v>45946</v>
      </c>
      <c r="M22" s="4">
        <v>45476</v>
      </c>
      <c r="N22" s="4">
        <v>47384</v>
      </c>
      <c r="O22" s="4"/>
      <c r="P22" s="4">
        <v>48968</v>
      </c>
      <c r="Q22" s="4">
        <v>48968</v>
      </c>
      <c r="R22" s="4">
        <v>49834</v>
      </c>
      <c r="U22" t="s">
        <v>69</v>
      </c>
    </row>
    <row r="23" spans="1:21" x14ac:dyDescent="0.25">
      <c r="B23" t="s">
        <v>31</v>
      </c>
      <c r="G23" s="4"/>
      <c r="H23" s="4"/>
      <c r="I23" s="4"/>
      <c r="J23" s="4"/>
      <c r="K23" s="12">
        <v>0</v>
      </c>
      <c r="L23" s="12"/>
      <c r="Q23" s="4">
        <v>400</v>
      </c>
      <c r="R23">
        <v>500</v>
      </c>
      <c r="U23" t="s">
        <v>32</v>
      </c>
    </row>
    <row r="24" spans="1:21" x14ac:dyDescent="0.25">
      <c r="B24" t="s">
        <v>33</v>
      </c>
      <c r="G24" s="4"/>
      <c r="H24" s="4">
        <v>2481</v>
      </c>
      <c r="I24" s="4">
        <v>1769</v>
      </c>
      <c r="J24" s="4">
        <v>2895.33</v>
      </c>
      <c r="K24" s="12">
        <v>2848</v>
      </c>
      <c r="L24" s="12">
        <v>4203</v>
      </c>
      <c r="M24" s="4">
        <v>1626</v>
      </c>
      <c r="N24" s="4">
        <v>3606</v>
      </c>
      <c r="O24" s="4"/>
      <c r="P24" s="4">
        <v>3800</v>
      </c>
      <c r="Q24" s="4">
        <v>3800</v>
      </c>
      <c r="R24" s="4">
        <v>4000</v>
      </c>
    </row>
    <row r="25" spans="1:21" x14ac:dyDescent="0.25">
      <c r="B25" t="s">
        <v>34</v>
      </c>
      <c r="G25" s="4"/>
      <c r="H25" s="4">
        <v>2977</v>
      </c>
      <c r="I25" s="4">
        <v>3254</v>
      </c>
      <c r="J25" s="4">
        <v>2405.8200000000002</v>
      </c>
      <c r="K25" s="12">
        <v>2463</v>
      </c>
      <c r="L25" s="12">
        <v>2726</v>
      </c>
      <c r="M25" s="4">
        <v>2699</v>
      </c>
      <c r="N25" s="4">
        <v>3098</v>
      </c>
      <c r="O25" s="4"/>
      <c r="P25" s="4">
        <v>3000</v>
      </c>
      <c r="Q25" s="4">
        <v>2750</v>
      </c>
      <c r="R25" s="4">
        <v>3000</v>
      </c>
    </row>
    <row r="26" spans="1:21" x14ac:dyDescent="0.25">
      <c r="B26" t="s">
        <v>35</v>
      </c>
      <c r="G26" s="4"/>
      <c r="H26" s="4">
        <v>9230</v>
      </c>
      <c r="I26" s="4">
        <v>10237</v>
      </c>
      <c r="J26" s="4">
        <v>9530.09</v>
      </c>
      <c r="K26" s="12">
        <v>5463</v>
      </c>
      <c r="L26" s="12">
        <v>500</v>
      </c>
      <c r="M26" s="4">
        <v>6345</v>
      </c>
      <c r="N26" s="4">
        <f>7145+1477</f>
        <v>8622</v>
      </c>
      <c r="O26" s="4"/>
      <c r="P26" s="4">
        <v>9000</v>
      </c>
      <c r="Q26" s="4">
        <v>9000</v>
      </c>
      <c r="R26" s="4">
        <v>9100</v>
      </c>
      <c r="U26" t="s">
        <v>70</v>
      </c>
    </row>
    <row r="27" spans="1:21" x14ac:dyDescent="0.25">
      <c r="B27" t="s">
        <v>36</v>
      </c>
      <c r="G27" s="4"/>
      <c r="H27" s="4"/>
      <c r="I27" s="4"/>
      <c r="J27" s="4"/>
      <c r="K27" s="12"/>
      <c r="L27" s="12"/>
      <c r="M27" s="4"/>
      <c r="N27" s="4"/>
      <c r="O27" s="4"/>
      <c r="P27" s="4"/>
      <c r="Q27" s="4"/>
      <c r="R27" s="4">
        <v>1400</v>
      </c>
      <c r="U27" t="s">
        <v>37</v>
      </c>
    </row>
    <row r="28" spans="1:21" x14ac:dyDescent="0.25">
      <c r="B28" t="s">
        <v>38</v>
      </c>
      <c r="G28" s="4"/>
      <c r="H28" s="4">
        <v>863</v>
      </c>
      <c r="I28" s="4">
        <v>645</v>
      </c>
      <c r="J28" s="4">
        <v>1018</v>
      </c>
      <c r="K28" s="12">
        <v>900</v>
      </c>
      <c r="L28" s="12">
        <v>900</v>
      </c>
      <c r="M28" s="4">
        <v>900</v>
      </c>
      <c r="N28" s="4">
        <v>900</v>
      </c>
      <c r="O28" s="4"/>
      <c r="P28" s="4">
        <v>1000</v>
      </c>
      <c r="Q28" s="4">
        <v>900</v>
      </c>
      <c r="R28" s="4">
        <v>1000</v>
      </c>
    </row>
    <row r="29" spans="1:21" x14ac:dyDescent="0.25">
      <c r="B29" t="s">
        <v>39</v>
      </c>
      <c r="G29" s="4"/>
      <c r="H29" s="4">
        <v>0</v>
      </c>
      <c r="I29" s="4">
        <v>0</v>
      </c>
      <c r="K29" s="12">
        <v>0</v>
      </c>
      <c r="L29" s="12"/>
    </row>
    <row r="30" spans="1:21" x14ac:dyDescent="0.25">
      <c r="B30" t="s">
        <v>40</v>
      </c>
      <c r="G30" s="4"/>
      <c r="H30" s="4">
        <v>0</v>
      </c>
      <c r="I30" s="4">
        <v>0</v>
      </c>
      <c r="J30" s="4"/>
      <c r="K30" s="12">
        <v>0</v>
      </c>
      <c r="L30" s="12"/>
      <c r="P30" s="4">
        <v>500</v>
      </c>
      <c r="Q30" s="4">
        <v>1000</v>
      </c>
      <c r="R30" s="25">
        <v>1000</v>
      </c>
      <c r="U30" t="s">
        <v>60</v>
      </c>
    </row>
    <row r="31" spans="1:21" x14ac:dyDescent="0.25">
      <c r="B31" t="s">
        <v>41</v>
      </c>
      <c r="G31" s="4"/>
      <c r="H31" s="4">
        <v>493</v>
      </c>
      <c r="I31" s="4">
        <v>577</v>
      </c>
      <c r="J31" s="4">
        <v>933</v>
      </c>
      <c r="K31" s="12">
        <v>505</v>
      </c>
      <c r="L31" s="12">
        <v>645</v>
      </c>
      <c r="M31" s="4">
        <v>643</v>
      </c>
      <c r="N31" s="4">
        <v>878</v>
      </c>
      <c r="O31" s="4"/>
      <c r="P31" s="4">
        <v>500</v>
      </c>
      <c r="Q31" s="4">
        <v>500</v>
      </c>
      <c r="R31" s="25">
        <v>1000</v>
      </c>
      <c r="U31" t="s">
        <v>62</v>
      </c>
    </row>
    <row r="32" spans="1:21" x14ac:dyDescent="0.25">
      <c r="B32" t="s">
        <v>42</v>
      </c>
      <c r="G32" s="4"/>
      <c r="H32" s="4">
        <v>435</v>
      </c>
      <c r="I32" s="4">
        <v>1477</v>
      </c>
      <c r="J32" s="4">
        <v>1911</v>
      </c>
      <c r="K32" s="12">
        <v>1274</v>
      </c>
      <c r="L32" s="12">
        <v>973</v>
      </c>
      <c r="M32" s="4">
        <v>1754</v>
      </c>
      <c r="N32" s="4">
        <v>1314</v>
      </c>
      <c r="O32" s="4"/>
      <c r="P32" s="4">
        <v>2000</v>
      </c>
      <c r="Q32" s="4">
        <v>1500</v>
      </c>
      <c r="R32" s="4">
        <v>2000</v>
      </c>
    </row>
    <row r="33" spans="1:21" x14ac:dyDescent="0.25">
      <c r="B33" t="s">
        <v>43</v>
      </c>
      <c r="G33" s="4"/>
      <c r="H33" s="4">
        <v>16058</v>
      </c>
      <c r="I33" s="4">
        <v>6553</v>
      </c>
      <c r="J33" s="4">
        <v>5718.7999999999993</v>
      </c>
      <c r="K33" s="12">
        <v>12054</v>
      </c>
      <c r="L33" s="12">
        <v>10551</v>
      </c>
      <c r="M33" s="4">
        <v>12110</v>
      </c>
      <c r="N33" s="4">
        <v>12000</v>
      </c>
      <c r="O33" s="4"/>
      <c r="P33" s="4">
        <v>10000</v>
      </c>
      <c r="Q33" s="4">
        <v>8000</v>
      </c>
      <c r="R33" s="25">
        <v>12000</v>
      </c>
      <c r="T33" t="s">
        <v>63</v>
      </c>
      <c r="U33" t="s">
        <v>64</v>
      </c>
    </row>
    <row r="34" spans="1:21" x14ac:dyDescent="0.25">
      <c r="B34" t="s">
        <v>44</v>
      </c>
      <c r="G34" s="4"/>
      <c r="H34" s="4">
        <v>0</v>
      </c>
      <c r="I34" s="4"/>
      <c r="K34" s="12"/>
      <c r="L34" s="12"/>
    </row>
    <row r="35" spans="1:21" x14ac:dyDescent="0.25">
      <c r="B35" t="s">
        <v>45</v>
      </c>
      <c r="G35" s="4"/>
      <c r="H35" s="4">
        <v>7286</v>
      </c>
      <c r="I35" s="4"/>
      <c r="J35" s="4"/>
      <c r="K35" s="12"/>
      <c r="L35" s="12"/>
    </row>
    <row r="36" spans="1:21" x14ac:dyDescent="0.25">
      <c r="B36" t="s">
        <v>46</v>
      </c>
      <c r="G36" s="4"/>
      <c r="H36" s="4">
        <v>1500</v>
      </c>
      <c r="I36" s="4">
        <v>1859</v>
      </c>
      <c r="J36" s="4">
        <v>560</v>
      </c>
      <c r="K36" s="12">
        <v>560</v>
      </c>
      <c r="L36" s="12">
        <v>1420</v>
      </c>
      <c r="M36" s="4">
        <v>485</v>
      </c>
      <c r="N36" s="4">
        <v>0</v>
      </c>
      <c r="O36" s="4"/>
      <c r="P36" s="4">
        <v>1000</v>
      </c>
      <c r="Q36" s="4">
        <v>1000</v>
      </c>
      <c r="R36" s="4">
        <v>1000</v>
      </c>
    </row>
    <row r="37" spans="1:21" x14ac:dyDescent="0.25">
      <c r="B37" t="s">
        <v>47</v>
      </c>
      <c r="G37" s="4"/>
      <c r="H37" s="4">
        <v>11185</v>
      </c>
      <c r="I37" s="4"/>
      <c r="J37" s="4"/>
      <c r="K37" s="12"/>
      <c r="L37" s="12"/>
    </row>
    <row r="38" spans="1:21" x14ac:dyDescent="0.25">
      <c r="B38" t="s">
        <v>48</v>
      </c>
      <c r="G38" s="4"/>
      <c r="H38" s="4">
        <v>2088</v>
      </c>
      <c r="I38" s="4">
        <v>750</v>
      </c>
      <c r="J38" s="4">
        <v>1190</v>
      </c>
      <c r="K38" s="12">
        <v>1750</v>
      </c>
      <c r="L38" s="12">
        <v>750</v>
      </c>
      <c r="M38" s="4">
        <v>1164</v>
      </c>
      <c r="N38" s="4">
        <v>633</v>
      </c>
      <c r="O38" s="4"/>
      <c r="P38" s="4">
        <v>1250</v>
      </c>
      <c r="Q38" s="4">
        <v>1250</v>
      </c>
      <c r="R38" s="4">
        <v>1500</v>
      </c>
    </row>
    <row r="39" spans="1:21" x14ac:dyDescent="0.25">
      <c r="B39" t="s">
        <v>49</v>
      </c>
      <c r="G39" s="4"/>
      <c r="H39" s="4"/>
      <c r="I39" s="4">
        <v>1400</v>
      </c>
      <c r="J39" s="4"/>
      <c r="K39" s="12"/>
      <c r="L39" s="12"/>
      <c r="M39">
        <v>9100</v>
      </c>
    </row>
    <row r="40" spans="1:21" x14ac:dyDescent="0.25">
      <c r="B40" t="s">
        <v>50</v>
      </c>
      <c r="G40" s="4"/>
      <c r="H40" s="4">
        <v>-7500</v>
      </c>
      <c r="I40" s="4">
        <v>-7725</v>
      </c>
      <c r="J40" s="4">
        <v>6888</v>
      </c>
      <c r="K40" s="12">
        <v>5700</v>
      </c>
      <c r="L40" s="12">
        <v>5567</v>
      </c>
      <c r="M40" s="4">
        <v>5388</v>
      </c>
      <c r="N40" s="4">
        <v>5000</v>
      </c>
      <c r="O40" s="4"/>
      <c r="P40" s="4">
        <v>5380</v>
      </c>
      <c r="Q40" s="4">
        <v>5380</v>
      </c>
      <c r="R40" s="4">
        <v>5380</v>
      </c>
    </row>
    <row r="41" spans="1:21" x14ac:dyDescent="0.25">
      <c r="G41" s="4"/>
      <c r="H41" s="4"/>
      <c r="I41" s="4"/>
      <c r="J41" s="4"/>
      <c r="K41" s="12"/>
      <c r="L41" s="12"/>
      <c r="M41" s="4"/>
      <c r="P41" s="4"/>
    </row>
    <row r="42" spans="1:21" x14ac:dyDescent="0.25">
      <c r="B42" s="14" t="s">
        <v>51</v>
      </c>
      <c r="G42" s="15"/>
      <c r="H42" s="15">
        <f t="shared" ref="H42:N42" si="1">SUM(H19:H41)</f>
        <v>263431</v>
      </c>
      <c r="I42" s="15">
        <f t="shared" si="1"/>
        <v>236555</v>
      </c>
      <c r="J42" s="15">
        <f t="shared" si="1"/>
        <v>248083.85999999996</v>
      </c>
      <c r="K42" s="15">
        <f t="shared" si="1"/>
        <v>252034</v>
      </c>
      <c r="L42" s="15">
        <f t="shared" si="1"/>
        <v>259141</v>
      </c>
      <c r="M42" s="16">
        <f t="shared" si="1"/>
        <v>255443</v>
      </c>
      <c r="N42" s="16">
        <f t="shared" si="1"/>
        <v>266773</v>
      </c>
      <c r="O42" s="16"/>
      <c r="P42" s="15">
        <f>SUM(P19:P41)</f>
        <v>271891.86</v>
      </c>
      <c r="Q42" s="15">
        <f>SUM(Q19:Q41)</f>
        <v>272669</v>
      </c>
      <c r="R42" s="15">
        <f>SUM(R19:R41)</f>
        <v>268501.00800000003</v>
      </c>
    </row>
    <row r="43" spans="1:21" x14ac:dyDescent="0.25">
      <c r="B43" s="14"/>
      <c r="G43" s="17"/>
      <c r="H43" s="4"/>
      <c r="I43" s="17"/>
      <c r="J43" s="4"/>
      <c r="K43" s="12"/>
      <c r="L43" s="12"/>
    </row>
    <row r="44" spans="1:21" x14ac:dyDescent="0.25">
      <c r="A44" s="18" t="s">
        <v>52</v>
      </c>
      <c r="B44" s="14"/>
      <c r="G44" s="17"/>
      <c r="H44" s="17">
        <f t="shared" ref="H44:N44" si="2">SUM(H15-H42)</f>
        <v>-27432</v>
      </c>
      <c r="I44" s="17">
        <f t="shared" si="2"/>
        <v>-6412</v>
      </c>
      <c r="J44" s="17">
        <f t="shared" si="2"/>
        <v>-11186.459999999934</v>
      </c>
      <c r="K44" s="17">
        <f t="shared" si="2"/>
        <v>-7614.0100000000093</v>
      </c>
      <c r="L44" s="17">
        <f t="shared" si="2"/>
        <v>-14902.399999999994</v>
      </c>
      <c r="M44" s="19">
        <f t="shared" si="2"/>
        <v>-1638</v>
      </c>
      <c r="N44" s="19">
        <f t="shared" si="2"/>
        <v>-401.64000000001397</v>
      </c>
      <c r="O44" s="19"/>
      <c r="P44" s="20">
        <f>SUM(P15-P42)</f>
        <v>-0.85999999998603016</v>
      </c>
      <c r="Q44" s="20">
        <f>SUM(Q15-Q42)</f>
        <v>-3404</v>
      </c>
      <c r="R44" s="20">
        <f>SUM(R15-R42)</f>
        <v>11998.991999999969</v>
      </c>
    </row>
    <row r="45" spans="1:21" x14ac:dyDescent="0.25">
      <c r="B45" s="14"/>
      <c r="G45" s="17"/>
      <c r="H45" s="4"/>
      <c r="I45" s="17"/>
      <c r="J45" s="4"/>
      <c r="K45" s="12"/>
      <c r="L45" s="12"/>
    </row>
    <row r="46" spans="1:21" x14ac:dyDescent="0.25">
      <c r="A46" s="21" t="s">
        <v>53</v>
      </c>
      <c r="B46" s="21"/>
      <c r="C46" s="21"/>
      <c r="G46" s="4"/>
      <c r="H46" s="4"/>
      <c r="I46" s="4"/>
      <c r="J46" s="4"/>
      <c r="K46" s="12"/>
      <c r="L46" s="12"/>
    </row>
    <row r="47" spans="1:21" x14ac:dyDescent="0.25">
      <c r="A47" s="22" t="s">
        <v>54</v>
      </c>
      <c r="B47" s="21"/>
      <c r="C47" s="21"/>
      <c r="G47" s="4"/>
      <c r="H47" s="4"/>
      <c r="I47" s="4"/>
      <c r="J47" s="4"/>
      <c r="K47" s="12"/>
      <c r="L47" s="12"/>
    </row>
    <row r="48" spans="1:21" x14ac:dyDescent="0.25">
      <c r="A48" t="s">
        <v>55</v>
      </c>
      <c r="G48" s="4"/>
      <c r="H48" s="4"/>
      <c r="I48" s="4"/>
      <c r="J48" s="4"/>
      <c r="K48" s="12"/>
      <c r="L48" s="12"/>
      <c r="N48">
        <v>20000</v>
      </c>
    </row>
    <row r="49" spans="1:18" x14ac:dyDescent="0.25">
      <c r="A49" t="s">
        <v>56</v>
      </c>
      <c r="G49" s="4"/>
      <c r="H49" s="4"/>
      <c r="I49" s="4"/>
      <c r="J49" s="4"/>
      <c r="K49" s="12"/>
      <c r="L49" s="12"/>
      <c r="N49">
        <v>13000</v>
      </c>
      <c r="Q49">
        <v>5000</v>
      </c>
    </row>
    <row r="50" spans="1:18" x14ac:dyDescent="0.25">
      <c r="A50" s="23" t="s">
        <v>57</v>
      </c>
      <c r="B50" s="10"/>
      <c r="C50" s="10"/>
      <c r="D50" s="10"/>
      <c r="E50" s="10"/>
      <c r="F50" s="10"/>
      <c r="G50" s="8"/>
      <c r="H50" s="8"/>
      <c r="I50" s="8"/>
      <c r="J50" s="8"/>
      <c r="K50" s="24"/>
      <c r="L50" s="24"/>
      <c r="M50" s="10"/>
      <c r="N50" s="10"/>
      <c r="O50" s="10"/>
      <c r="P50" s="10"/>
      <c r="Q50" s="10">
        <v>7500</v>
      </c>
      <c r="R50">
        <v>7500</v>
      </c>
    </row>
    <row r="51" spans="1:18" x14ac:dyDescent="0.25">
      <c r="A51" s="23" t="s">
        <v>58</v>
      </c>
      <c r="B51" s="10"/>
      <c r="C51" s="10"/>
      <c r="D51" s="10"/>
      <c r="E51" s="10"/>
      <c r="F51" s="10"/>
      <c r="G51" s="8"/>
      <c r="H51" s="8"/>
      <c r="I51" s="8"/>
      <c r="J51" s="8"/>
      <c r="K51" s="24"/>
      <c r="L51" s="24"/>
      <c r="M51" s="10"/>
      <c r="N51" s="10"/>
      <c r="O51" s="10"/>
      <c r="P51" s="10"/>
      <c r="Q51" s="10">
        <v>9500</v>
      </c>
      <c r="R51">
        <v>9500</v>
      </c>
    </row>
    <row r="52" spans="1:18" x14ac:dyDescent="0.25">
      <c r="A52" s="23" t="s">
        <v>59</v>
      </c>
      <c r="B52" s="10"/>
      <c r="C52" s="10"/>
      <c r="D52" s="10"/>
      <c r="E52" s="10"/>
      <c r="F52" s="10"/>
      <c r="G52" s="8"/>
      <c r="H52" s="8"/>
      <c r="I52" s="8"/>
      <c r="J52" s="8"/>
      <c r="K52" s="24"/>
      <c r="L52" s="24"/>
      <c r="M52" s="10"/>
      <c r="N52" s="10"/>
      <c r="O52" s="10"/>
      <c r="P52" s="10"/>
      <c r="Q52" s="10"/>
    </row>
    <row r="53" spans="1:18" x14ac:dyDescent="0.25">
      <c r="A53" s="10"/>
      <c r="B53" s="10"/>
      <c r="C53" s="10"/>
      <c r="D53" s="10"/>
      <c r="E53" s="10"/>
      <c r="F53" s="10"/>
      <c r="G53" s="8"/>
      <c r="H53" s="8"/>
      <c r="I53" s="8"/>
      <c r="J53" s="8"/>
      <c r="K53" s="24"/>
      <c r="L53" s="24"/>
      <c r="M53" s="8"/>
      <c r="N53" s="8"/>
      <c r="O53" s="8"/>
      <c r="P53" s="8"/>
      <c r="Q53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Andrews</dc:creator>
  <cp:lastModifiedBy>Andrew Prout</cp:lastModifiedBy>
  <cp:lastPrinted>2016-02-22T19:55:45Z</cp:lastPrinted>
  <dcterms:created xsi:type="dcterms:W3CDTF">2016-01-21T10:26:47Z</dcterms:created>
  <dcterms:modified xsi:type="dcterms:W3CDTF">2016-10-05T06:40:24Z</dcterms:modified>
</cp:coreProperties>
</file>